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<sst xmlns="http://schemas.openxmlformats.org/spreadsheetml/2006/main" count="129" uniqueCount="104">
  <si>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</si>
  <si>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источники внутреннего финансирования бюджета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</si>
  <si>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</si>
  <si>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источники внешнего финансирования</t>
  </si>
  <si>
    <t>5</t>
  </si>
  <si>
    <t xml:space="preserve">  БЕЗВОЗМЕЗДНЫЕ ПОСТУПЛЕНИЯ ОТ ДРУГИХ БЮДЖЕТОВ БЮДЖЕТНОЙ СИСТЕМЫ РОССИЙСКОЙ ФЕДЕРАЦИИ</t>
  </si>
  <si>
    <t xml:space="preserve">  Прочие субвенции бюджетам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</si>
  <si>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</si>
  <si>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</si>
  <si>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</si>
  <si>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уменьшение остатков средств, всего</t>
  </si>
  <si>
    <t/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</si>
  <si>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</si>
  <si>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 НАЛОГИ НА ПРИБЫЛЬ, ДОХОДЫ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</si>
  <si>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</si>
  <si>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</si>
  <si>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</si>
  <si>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</si>
  <si>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</si>
  <si>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ШТРАФЫ, САНКЦИИ, ВОЗМЕЩЕНИЕ УЩЕРБА</t>
  </si>
  <si>
    <t>Изменение остатков средств</t>
  </si>
  <si>
    <t>Исполнено</t>
  </si>
  <si>
    <t xml:space="preserve"> 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</si>
  <si>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</si>
  <si>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Прочие доходы от компенсации затрат  бюджетов городских поселений</t>
  </si>
  <si>
    <t xml:space="preserve">  НАЛОГИ НА ИМУЩЕСТВО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</si>
  <si>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</si>
  <si>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</si>
  <si>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</si>
  <si>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бюджетам бюджетной системы Российской Федерации (межбюджетные субсидии)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</si>
  <si>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</si>
  <si>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</si>
  <si>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бюджетной системы Российской Федерации</t>
  </si>
  <si>
    <t xml:space="preserve">  НАЛОГИ НА ТОВАРЫ (РАБОТЫ, УСЛУГИ), РЕАЛИЗУЕМЫЕ НА ТЕРРИТОРИИ РОССИЙСКОЙ ФЕДЕРАЦИИ</t>
  </si>
  <si>
    <t>Утвержденные бюджетные назначения</t>
  </si>
  <si>
    <t>в том числе:</t>
  </si>
  <si>
    <t xml:space="preserve">  Дотации бюджетам городских поселений на выравнивание бюджетной обеспеченности</t>
  </si>
  <si>
    <t xml:space="preserve">  Налог, взимаемый в связи с применением упрощенной системы налогообложения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</si>
  <si>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</si>
  <si>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ОКАЗАНИЯ ПЛАТНЫХ УСЛУГ (РАБОТ) И КОМПЕНСАЦИИ ЗАТРАТ ГОСУДАРСТВА</t>
  </si>
  <si>
    <t>Доходы бюджета - всего</t>
  </si>
  <si>
    <t>6</t>
  </si>
  <si>
    <t xml:space="preserve">  Иные пенсии, социальные доплаты к пенсиям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</si>
  <si>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</si>
  <si>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НАЛОГОВЫЕ И НЕНАЛОГОВЫЕ ДОХОДЫ</t>
  </si>
  <si>
    <t xml:space="preserve"> Наименование показателя</t>
  </si>
  <si>
    <t>из них:</t>
  </si>
  <si>
    <t>4</t>
  </si>
  <si>
    <t>% исполнения</t>
  </si>
  <si>
    <t>2</t>
  </si>
  <si>
    <t>3</t>
  </si>
  <si>
    <t>Приложение № 1</t>
  </si>
  <si>
    <t xml:space="preserve">к постановлению администрации </t>
  </si>
  <si>
    <t>гп Туманный Кольского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</si>
  <si>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</si>
  <si>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</si>
  <si>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</si>
  <si>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(финансовобюджетного) надзора</t>
  </si>
  <si>
    <t>Резервный фонд администрации гп Туманный Кольского района</t>
  </si>
  <si>
    <t>Другие общегосударственные вопросы</t>
  </si>
  <si>
    <t>Национальная оборона</t>
  </si>
  <si>
    <t>Осуществление первичного воинского учёта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</si>
  <si>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</si>
  <si>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</si>
  <si>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</si>
  <si>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</si>
  <si>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</si>
  <si>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</si>
  <si>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</si>
  <si>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</si>
  <si>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</si>
  <si>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</si>
  <si>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</si>
  <si>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Культура, кинематография</t>
  </si>
  <si>
    <t>Социальная политика</t>
  </si>
  <si>
    <t>ВСЕГО РАСХОДОВ</t>
  </si>
  <si>
    <t>86,39</t>
  </si>
  <si>
    <t>ПРОЧИЕ НЕНАЛОГОВЫЕ ПОСТУПЛЕНИЯ</t>
  </si>
  <si>
    <t>Исполнено (с нарастающим)</t>
  </si>
  <si>
    <t>Исполнено                   (с нарастающим)</t>
  </si>
  <si>
    <t>Обеспечение проведения выборов и референдумов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</si>
  <si>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в 2018 году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</si>
  <si>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</si>
  <si>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</si>
  <si>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Физическая культура и спорт</t>
  </si>
  <si>
    <t>Мероприятия по сертификации спортивного инвентаря</t>
  </si>
  <si>
    <t>Источники финансирования дефицита/профицита бюджета - всего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</si>
  <si>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</si>
  <si>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</si>
  <si>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</si>
  <si>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</si>
  <si>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</si>
  <si>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Иные межбюджетные трансферты</t>
  </si>
  <si>
    <t xml:space="preserve"> Прочие межбюджетные трансферты, передаваемые бюджетам городских поселений</t>
  </si>
  <si>
    <t>БЕЗВОЗМЕЗДНЫЕ ПОСТУПЛЕНИЯ ОТ НЕГОСУДАРСТВЕННЫХ ОРГАНИЗАЦИЙ</t>
  </si>
  <si>
    <t xml:space="preserve">  Прочие безвозмездные поступления от негосударственных организаций в бюджеты городских  поселений на реализацию проектов по поддержке местных инициатив</t>
  </si>
  <si>
    <t xml:space="preserve">  ПРОЧИЕ БЕЗВОЗМЕЗДНЫЕ ПОСТУПЛЕНИЯ</t>
  </si>
  <si>
    <t xml:space="preserve">  Прочие безвозмездные поступления в бюджеты городских поселений на реализацию проектов по поддержке местных инициатив</t>
  </si>
  <si>
    <t xml:space="preserve">  БЕЗВОЗМЕЗДНЫЕ ПОСТУПЛЕНИЯ</t>
  </si>
  <si>
    <t>Отчет об исполнении бюджета городского поселения Туманный Кольского района                                за 3 квартал 2018 года (доходы)</t>
  </si>
  <si>
    <t>Отчет об исполнении бюджета городского поселения Туманный Кольского района                                                   за 3 квартал 2018 года (расходы)</t>
  </si>
  <si>
    <t xml:space="preserve">  Обслуживание государственного (муниципального) долга</t>
  </si>
  <si>
    <t xml:space="preserve">Отчет об исполнении бюджета городского поселения Туманный Кольского района за 3 квартал 2018 года (дефицит/профицит) </t>
  </si>
  <si>
    <t>от 30.10.2018 года № 161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</si>
</sst>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,##0.00_ ;\-#,##0.00"/>
  </numFmts>
  <fonts count="33">
    <font>
      <sz val="11"/>
      <color indexed="8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>
      <alignment horizontal="left"/>
      <protection/>
    </xf>
    <xf numFmtId="0" fontId="18" fillId="14" borderId="1" applyNumberFormat="0" applyAlignment="0" applyProtection="0"/>
    <xf numFmtId="0" fontId="19" fillId="22" borderId="2" applyNumberFormat="0" applyAlignment="0" applyProtection="0"/>
    <xf numFmtId="0" fontId="17" fillId="0" borderId="0">
      <alignment horizontal="left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23" borderId="0" applyNumberFormat="0" applyBorder="0" applyAlignment="0" applyProtection="0"/>
    <xf numFmtId="0" fontId="0" fillId="24" borderId="7" applyNumberFormat="0" applyFont="0" applyAlignment="0" applyProtection="0"/>
    <xf numFmtId="0" fontId="28" fillId="14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7" fillId="0" borderId="0">
      <alignment horizontal="left"/>
      <protection/>
    </xf>
    <xf numFmtId="0" fontId="31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14" borderId="15">
      <alignment/>
      <protection/>
    </xf>
    <xf numFmtId="0" fontId="10" fillId="14" borderId="16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10" fillId="14" borderId="19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0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80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14" borderId="11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9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11">
      <alignment/>
      <protection/>
    </xf>
    <xf numFmtId="0" fontId="10" fillId="0" borderId="9">
      <alignment horizontal="left"/>
      <protection/>
    </xf>
    <xf numFmtId="0" fontId="10" fillId="0" borderId="22">
      <alignment/>
      <protection/>
    </xf>
    <xf numFmtId="0" fontId="10" fillId="14" borderId="23">
      <alignment/>
      <protection/>
    </xf>
    <xf numFmtId="0" fontId="10" fillId="0" borderId="24">
      <alignment horizontal="left"/>
      <protection/>
    </xf>
    <xf numFmtId="0" fontId="8" fillId="0" borderId="11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14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1">
      <alignment horizontal="center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12">
      <alignment horizontal="left" wrapText="1"/>
      <protection/>
    </xf>
    <xf numFmtId="0" fontId="8" fillId="0" borderId="14">
      <alignment horizontal="left" wrapText="1"/>
      <protection/>
    </xf>
    <xf numFmtId="0" fontId="8" fillId="0" borderId="25">
      <alignment horizontal="left" wrapText="1" indent="2"/>
      <protection/>
    </xf>
    <xf numFmtId="0" fontId="10" fillId="14" borderId="22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19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7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20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9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20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1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14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7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14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25" fillId="3" borderId="1" applyNumberFormat="0" applyAlignment="0" applyProtection="0"/>
    <xf numFmtId="0" fontId="28" fillId="14" borderId="8" applyNumberFormat="0" applyAlignment="0" applyProtection="0"/>
    <xf numFmtId="0" fontId="18" fillId="1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9" fillId="22" borderId="2" applyNumberFormat="0" applyAlignment="0" applyProtection="0"/>
    <xf numFmtId="0" fontId="29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" fontId="8" fillId="0" borderId="9" xfId="100" applyNumberFormat="1" applyProtection="1">
      <alignment horizontal="right" shrinkToFit="1"/>
      <protection/>
    </xf>
    <xf numFmtId="49" fontId="8" fillId="0" borderId="26" xfId="195" applyNumberFormat="1" applyProtection="1">
      <alignment horizontal="center" vertical="center" shrinkToFit="1"/>
      <protection/>
    </xf>
    <xf numFmtId="0" fontId="2" fillId="0" borderId="21" xfId="108" applyNumberFormat="1" applyProtection="1">
      <alignment/>
      <protection/>
    </xf>
    <xf numFmtId="49" fontId="10" fillId="0" borderId="36" xfId="205" applyNumberFormat="1" applyProtection="1">
      <alignment/>
      <protection/>
    </xf>
    <xf numFmtId="0" fontId="1" fillId="0" borderId="0" xfId="143" applyNumberFormat="1" applyProtection="1">
      <alignment/>
      <protection/>
    </xf>
    <xf numFmtId="0" fontId="10" fillId="0" borderId="38" xfId="178" applyNumberFormat="1" applyProtection="1">
      <alignment/>
      <protection/>
    </xf>
    <xf numFmtId="0" fontId="3" fillId="0" borderId="0" xfId="181" applyNumberFormat="1" applyProtection="1">
      <alignment horizontal="center"/>
      <protection/>
    </xf>
    <xf numFmtId="0" fontId="8" fillId="0" borderId="0" xfId="82" applyNumberFormat="1" applyProtection="1">
      <alignment wrapText="1"/>
      <protection/>
    </xf>
    <xf numFmtId="49" fontId="8" fillId="0" borderId="11" xfId="98" applyNumberFormat="1" applyProtection="1">
      <alignment horizontal="center" vertical="center" shrinkToFit="1"/>
      <protection/>
    </xf>
    <xf numFmtId="0" fontId="8" fillId="0" borderId="39" xfId="182" applyNumberFormat="1" applyProtection="1">
      <alignment horizontal="left" wrapText="1"/>
      <protection/>
    </xf>
    <xf numFmtId="0" fontId="3" fillId="0" borderId="36" xfId="204" applyNumberFormat="1" applyProtection="1">
      <alignment horizontal="center"/>
      <protection/>
    </xf>
    <xf numFmtId="0" fontId="8" fillId="0" borderId="13" xfId="85" applyNumberFormat="1" applyProtection="1">
      <alignment horizontal="left" wrapText="1"/>
      <protection/>
    </xf>
    <xf numFmtId="0" fontId="8" fillId="0" borderId="11" xfId="83" applyNumberFormat="1" applyProtection="1">
      <alignment horizontal="left"/>
      <protection/>
    </xf>
    <xf numFmtId="0" fontId="8" fillId="0" borderId="9" xfId="138" applyNumberFormat="1" applyProtection="1">
      <alignment horizontal="center" vertical="center"/>
      <protection/>
    </xf>
    <xf numFmtId="0" fontId="10" fillId="0" borderId="0" xfId="131" applyNumberFormat="1" applyProtection="1">
      <alignment/>
      <protection/>
    </xf>
    <xf numFmtId="49" fontId="9" fillId="0" borderId="0" xfId="101" applyNumberFormat="1" applyProtection="1">
      <alignment/>
      <protection/>
    </xf>
    <xf numFmtId="0" fontId="8" fillId="0" borderId="14" xfId="86" applyNumberFormat="1" applyProtection="1">
      <alignment horizontal="left" wrapText="1" indent="2"/>
      <protection/>
    </xf>
    <xf numFmtId="180" fontId="8" fillId="0" borderId="9" xfId="99" applyNumberFormat="1" applyProtection="1">
      <alignment horizontal="right" vertical="center" shrinkToFit="1"/>
      <protection/>
    </xf>
    <xf numFmtId="0" fontId="1" fillId="0" borderId="22" xfId="185" applyNumberFormat="1" applyProtection="1">
      <alignment/>
      <protection/>
    </xf>
    <xf numFmtId="49" fontId="8" fillId="0" borderId="0" xfId="155" applyNumberFormat="1" applyProtection="1">
      <alignment/>
      <protection/>
    </xf>
    <xf numFmtId="0" fontId="8" fillId="0" borderId="25" xfId="141" applyNumberFormat="1" applyProtection="1">
      <alignment horizontal="left" wrapText="1" indent="2"/>
      <protection/>
    </xf>
    <xf numFmtId="49" fontId="10" fillId="0" borderId="0" xfId="80" applyNumberFormat="1" applyProtection="1">
      <alignment/>
      <protection/>
    </xf>
    <xf numFmtId="0" fontId="10" fillId="0" borderId="22" xfId="117" applyNumberFormat="1" applyProtection="1">
      <alignment/>
      <protection/>
    </xf>
    <xf numFmtId="0" fontId="10" fillId="0" borderId="0" xfId="81" applyNumberForma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3" fillId="0" borderId="11" xfId="177" applyNumberFormat="1" applyProtection="1">
      <alignment horizontal="center"/>
      <protection/>
    </xf>
    <xf numFmtId="0" fontId="2" fillId="0" borderId="21" xfId="107" applyNumberFormat="1" applyProtection="1">
      <alignment wrapText="1"/>
      <protection/>
    </xf>
    <xf numFmtId="49" fontId="10" fillId="0" borderId="11" xfId="102" applyNumberFormat="1" applyProtection="1">
      <alignment shrinkToFit="1"/>
      <protection/>
    </xf>
    <xf numFmtId="0" fontId="10" fillId="0" borderId="36" xfId="179" applyNumberFormat="1" applyProtection="1">
      <alignment/>
      <protection/>
    </xf>
    <xf numFmtId="0" fontId="8" fillId="0" borderId="12" xfId="84" applyNumberFormat="1" applyProtection="1">
      <alignment horizontal="left" wrapText="1" indent="2"/>
      <protection/>
    </xf>
    <xf numFmtId="0" fontId="8" fillId="0" borderId="14" xfId="140" applyNumberFormat="1" applyProtection="1">
      <alignment horizontal="left" wrapText="1"/>
      <protection/>
    </xf>
    <xf numFmtId="0" fontId="11" fillId="0" borderId="12" xfId="139" applyNumberFormat="1" applyFont="1" applyProtection="1">
      <alignment horizontal="left" wrapText="1"/>
      <protection/>
    </xf>
    <xf numFmtId="0" fontId="11" fillId="0" borderId="25" xfId="141" applyNumberFormat="1" applyFont="1" applyProtection="1">
      <alignment horizontal="left" wrapText="1" indent="2"/>
      <protection/>
    </xf>
    <xf numFmtId="4" fontId="0" fillId="0" borderId="0" xfId="0" applyNumberFormat="1" applyAlignment="1" applyProtection="1">
      <alignment/>
      <protection locked="0"/>
    </xf>
    <xf numFmtId="4" fontId="11" fillId="0" borderId="20" xfId="159" applyNumberFormat="1" applyFont="1" applyAlignment="1" applyProtection="1">
      <alignment horizontal="center" vertical="center" shrinkToFit="1"/>
      <protection/>
    </xf>
    <xf numFmtId="4" fontId="8" fillId="0" borderId="29" xfId="160" applyNumberFormat="1" applyAlignment="1" applyProtection="1">
      <alignment horizontal="center" vertical="center" shrinkToFit="1"/>
      <protection/>
    </xf>
    <xf numFmtId="4" fontId="11" fillId="0" borderId="30" xfId="161" applyNumberFormat="1" applyFont="1" applyAlignment="1" applyProtection="1">
      <alignment horizontal="center" vertical="center" shrinkToFit="1"/>
      <protection/>
    </xf>
    <xf numFmtId="4" fontId="8" fillId="0" borderId="30" xfId="161" applyNumberFormat="1" applyAlignment="1" applyProtection="1">
      <alignment horizontal="center" vertical="center" shrinkToFit="1"/>
      <protection/>
    </xf>
    <xf numFmtId="0" fontId="11" fillId="0" borderId="9" xfId="138" applyNumberFormat="1" applyFont="1" applyProtection="1">
      <alignment horizontal="center" vertical="center"/>
      <protection/>
    </xf>
    <xf numFmtId="49" fontId="11" fillId="0" borderId="26" xfId="158" applyNumberFormat="1" applyFont="1" applyProtection="1">
      <alignment horizontal="center" vertical="center"/>
      <protection/>
    </xf>
    <xf numFmtId="4" fontId="10" fillId="0" borderId="0" xfId="81" applyNumberFormat="1" applyProtection="1">
      <alignment wrapText="1"/>
      <protection/>
    </xf>
    <xf numFmtId="49" fontId="10" fillId="0" borderId="0" xfId="205" applyNumberFormat="1" applyBorder="1" applyProtection="1">
      <alignment/>
      <protection/>
    </xf>
    <xf numFmtId="49" fontId="8" fillId="0" borderId="29" xfId="195" applyNumberFormat="1" applyBorder="1" applyProtection="1">
      <alignment horizontal="center" vertical="center" shrinkToFit="1"/>
      <protection/>
    </xf>
    <xf numFmtId="2" fontId="11" fillId="0" borderId="47" xfId="195" applyNumberFormat="1" applyFont="1" applyBorder="1" applyAlignment="1" applyProtection="1">
      <alignment horizontal="center" vertical="center" shrinkToFit="1"/>
      <protection/>
    </xf>
    <xf numFmtId="49" fontId="11" fillId="0" borderId="48" xfId="195" applyNumberFormat="1" applyFont="1" applyBorder="1" applyAlignment="1" applyProtection="1">
      <alignment horizontal="center" vertical="center" shrinkToFit="1"/>
      <protection/>
    </xf>
    <xf numFmtId="2" fontId="10" fillId="0" borderId="49" xfId="0" applyNumberFormat="1" applyFont="1" applyFill="1" applyBorder="1" applyAlignment="1">
      <alignment wrapText="1"/>
    </xf>
    <xf numFmtId="0" fontId="10" fillId="0" borderId="50" xfId="182" applyNumberFormat="1" applyFont="1" applyBorder="1" applyProtection="1">
      <alignment horizontal="left" wrapText="1"/>
      <protection/>
    </xf>
    <xf numFmtId="2" fontId="10" fillId="0" borderId="51" xfId="0" applyNumberFormat="1" applyFont="1" applyFill="1" applyBorder="1" applyAlignment="1">
      <alignment horizontal="justify" wrapText="1"/>
    </xf>
    <xf numFmtId="2" fontId="12" fillId="0" borderId="52" xfId="0" applyNumberFormat="1" applyFont="1" applyFill="1" applyBorder="1" applyAlignment="1">
      <alignment horizontal="justify" wrapText="1"/>
    </xf>
    <xf numFmtId="0" fontId="12" fillId="0" borderId="51" xfId="0" applyNumberFormat="1" applyFont="1" applyFill="1" applyBorder="1" applyAlignment="1" applyProtection="1">
      <alignment horizontal="left" vertical="center" wrapText="1"/>
      <protection/>
    </xf>
    <xf numFmtId="2" fontId="12" fillId="0" borderId="49" xfId="0" applyNumberFormat="1" applyFont="1" applyFill="1" applyBorder="1" applyAlignment="1">
      <alignment horizontal="justify" wrapText="1"/>
    </xf>
    <xf numFmtId="2" fontId="14" fillId="0" borderId="49" xfId="0" applyNumberFormat="1" applyFont="1" applyFill="1" applyBorder="1" applyAlignment="1">
      <alignment horizontal="justify" wrapText="1"/>
    </xf>
    <xf numFmtId="2" fontId="10" fillId="0" borderId="49" xfId="0" applyNumberFormat="1" applyFont="1" applyFill="1" applyBorder="1" applyAlignment="1">
      <alignment horizontal="justify" wrapText="1"/>
    </xf>
    <xf numFmtId="0" fontId="10" fillId="0" borderId="49" xfId="0" applyNumberFormat="1" applyFont="1" applyFill="1" applyBorder="1" applyAlignment="1">
      <alignment horizontal="justify"/>
    </xf>
    <xf numFmtId="0" fontId="8" fillId="0" borderId="53" xfId="182" applyNumberFormat="1" applyBorder="1" applyProtection="1">
      <alignment horizontal="left" wrapText="1"/>
      <protection/>
    </xf>
    <xf numFmtId="2" fontId="12" fillId="0" borderId="49" xfId="0" applyNumberFormat="1" applyFont="1" applyFill="1" applyBorder="1" applyAlignment="1">
      <alignment wrapText="1"/>
    </xf>
    <xf numFmtId="0" fontId="10" fillId="0" borderId="0" xfId="207" applyNumberFormat="1" applyBorder="1" applyProtection="1">
      <alignment wrapText="1"/>
      <protection/>
    </xf>
    <xf numFmtId="0" fontId="10" fillId="0" borderId="0" xfId="208" applyNumberFormat="1" applyBorder="1" applyProtection="1">
      <alignment/>
      <protection/>
    </xf>
    <xf numFmtId="0" fontId="1" fillId="0" borderId="0" xfId="191" applyNumberFormat="1" applyBorder="1" applyProtection="1">
      <alignment/>
      <protection/>
    </xf>
    <xf numFmtId="4" fontId="8" fillId="0" borderId="54" xfId="197" applyNumberFormat="1" applyBorder="1" applyAlignment="1" applyProtection="1">
      <alignment horizontal="center" vertical="center" wrapText="1"/>
      <protection/>
    </xf>
    <xf numFmtId="4" fontId="8" fillId="0" borderId="55" xfId="197" applyNumberFormat="1" applyBorder="1" applyAlignment="1" applyProtection="1">
      <alignment horizontal="center" vertical="center" wrapText="1"/>
      <protection/>
    </xf>
    <xf numFmtId="4" fontId="8" fillId="0" borderId="56" xfId="202" applyNumberFormat="1" applyBorder="1" applyAlignment="1" applyProtection="1">
      <alignment horizontal="center" vertical="center" wrapText="1"/>
      <protection/>
    </xf>
    <xf numFmtId="4" fontId="8" fillId="0" borderId="57" xfId="197" applyNumberFormat="1" applyBorder="1" applyAlignment="1" applyProtection="1">
      <alignment horizontal="center" vertical="center" wrapText="1"/>
      <protection/>
    </xf>
    <xf numFmtId="4" fontId="8" fillId="0" borderId="30" xfId="197" applyNumberFormat="1" applyBorder="1" applyAlignment="1" applyProtection="1">
      <alignment horizontal="center" vertical="center" wrapText="1"/>
      <protection/>
    </xf>
    <xf numFmtId="4" fontId="8" fillId="0" borderId="58" xfId="197" applyNumberFormat="1" applyBorder="1" applyAlignment="1" applyProtection="1">
      <alignment horizontal="center" vertical="center" wrapText="1"/>
      <protection/>
    </xf>
    <xf numFmtId="4" fontId="11" fillId="0" borderId="57" xfId="197" applyNumberFormat="1" applyFont="1" applyBorder="1" applyAlignment="1" applyProtection="1">
      <alignment horizontal="center" vertical="center" wrapText="1"/>
      <protection/>
    </xf>
    <xf numFmtId="4" fontId="11" fillId="0" borderId="30" xfId="197" applyNumberFormat="1" applyFont="1" applyBorder="1" applyAlignment="1" applyProtection="1">
      <alignment horizontal="center" vertical="center" wrapText="1"/>
      <protection/>
    </xf>
    <xf numFmtId="2" fontId="12" fillId="0" borderId="59" xfId="0" applyNumberFormat="1" applyFont="1" applyFill="1" applyBorder="1" applyAlignment="1">
      <alignment vertical="center" wrapText="1"/>
    </xf>
    <xf numFmtId="4" fontId="8" fillId="0" borderId="60" xfId="197" applyNumberFormat="1" applyBorder="1" applyAlignment="1" applyProtection="1">
      <alignment horizontal="center" vertical="center" wrapText="1"/>
      <protection/>
    </xf>
    <xf numFmtId="4" fontId="8" fillId="0" borderId="61" xfId="197" applyNumberFormat="1" applyBorder="1" applyAlignment="1" applyProtection="1">
      <alignment horizontal="center" vertical="center" wrapText="1"/>
      <protection/>
    </xf>
    <xf numFmtId="4" fontId="11" fillId="0" borderId="62" xfId="198" applyNumberFormat="1" applyFont="1" applyBorder="1" applyAlignment="1" applyProtection="1">
      <alignment horizontal="center" vertical="center" shrinkToFit="1"/>
      <protection/>
    </xf>
    <xf numFmtId="4" fontId="11" fillId="0" borderId="56" xfId="202" applyNumberFormat="1" applyFont="1" applyBorder="1" applyAlignment="1" applyProtection="1">
      <alignment horizontal="center" vertical="center" wrapText="1"/>
      <protection/>
    </xf>
    <xf numFmtId="0" fontId="11" fillId="0" borderId="21" xfId="184" applyNumberFormat="1" applyFont="1" applyProtection="1">
      <alignment horizontal="left" wrapText="1"/>
      <protection/>
    </xf>
    <xf numFmtId="4" fontId="11" fillId="0" borderId="20" xfId="159" applyNumberFormat="1" applyFont="1" applyProtection="1">
      <alignment horizontal="right" shrinkToFit="1"/>
      <protection/>
    </xf>
    <xf numFmtId="0" fontId="8" fillId="0" borderId="25" xfId="141" applyNumberFormat="1" applyFont="1" applyProtection="1">
      <alignment horizontal="left" wrapText="1" indent="2"/>
      <protection/>
    </xf>
    <xf numFmtId="4" fontId="8" fillId="0" borderId="30" xfId="161" applyNumberFormat="1" applyFont="1" applyAlignment="1" applyProtection="1">
      <alignment horizontal="center" vertical="center" shrinkToFit="1"/>
      <protection/>
    </xf>
    <xf numFmtId="2" fontId="10" fillId="0" borderId="0" xfId="0" applyNumberFormat="1" applyFont="1" applyFill="1" applyBorder="1" applyAlignment="1">
      <alignment wrapText="1"/>
    </xf>
    <xf numFmtId="0" fontId="10" fillId="0" borderId="51" xfId="0" applyNumberFormat="1" applyFont="1" applyFill="1" applyBorder="1" applyAlignment="1" applyProtection="1">
      <alignment horizontal="left" vertical="center" wrapText="1"/>
      <protection/>
    </xf>
    <xf numFmtId="4" fontId="8" fillId="0" borderId="57" xfId="197" applyNumberFormat="1" applyFont="1" applyBorder="1" applyAlignment="1" applyProtection="1">
      <alignment horizontal="center" vertical="center" wrapText="1"/>
      <protection/>
    </xf>
    <xf numFmtId="4" fontId="8" fillId="0" borderId="63" xfId="197" applyNumberFormat="1" applyFont="1" applyBorder="1" applyAlignment="1" applyProtection="1">
      <alignment horizontal="center" vertical="center" wrapText="1"/>
      <protection/>
    </xf>
    <xf numFmtId="4" fontId="8" fillId="0" borderId="56" xfId="202" applyNumberFormat="1" applyFont="1" applyBorder="1" applyAlignment="1" applyProtection="1">
      <alignment horizontal="center" vertical="center" wrapText="1"/>
      <protection/>
    </xf>
    <xf numFmtId="4" fontId="11" fillId="0" borderId="64" xfId="197" applyNumberFormat="1" applyFont="1" applyBorder="1" applyAlignment="1" applyProtection="1">
      <alignment horizontal="center" vertical="center" wrapText="1"/>
      <protection/>
    </xf>
    <xf numFmtId="4" fontId="11" fillId="0" borderId="65" xfId="202" applyNumberFormat="1" applyFont="1" applyBorder="1" applyAlignment="1" applyProtection="1">
      <alignment horizontal="center" vertical="center" wrapText="1"/>
      <protection/>
    </xf>
    <xf numFmtId="4" fontId="8" fillId="0" borderId="59" xfId="197" applyNumberFormat="1" applyFont="1" applyBorder="1" applyAlignment="1" applyProtection="1">
      <alignment horizontal="center" vertical="center" wrapText="1"/>
      <protection/>
    </xf>
    <xf numFmtId="4" fontId="8" fillId="0" borderId="51" xfId="197" applyNumberFormat="1" applyFont="1" applyBorder="1" applyAlignment="1" applyProtection="1">
      <alignment horizontal="center" vertical="center" wrapText="1"/>
      <protection/>
    </xf>
    <xf numFmtId="2" fontId="5" fillId="0" borderId="49" xfId="0" applyNumberFormat="1" applyFont="1" applyFill="1" applyBorder="1" applyAlignment="1">
      <alignment horizontal="justify" wrapText="1"/>
    </xf>
    <xf numFmtId="4" fontId="11" fillId="0" borderId="51" xfId="197" applyNumberFormat="1" applyFont="1" applyBorder="1" applyAlignment="1" applyProtection="1">
      <alignment horizontal="center" vertical="center" wrapText="1"/>
      <protection/>
    </xf>
    <xf numFmtId="4" fontId="11" fillId="0" borderId="59" xfId="197" applyNumberFormat="1" applyFont="1" applyBorder="1" applyAlignment="1" applyProtection="1">
      <alignment horizontal="center" vertical="center" wrapText="1"/>
      <protection/>
    </xf>
    <xf numFmtId="4" fontId="11" fillId="0" borderId="59" xfId="202" applyNumberFormat="1" applyFont="1" applyBorder="1" applyAlignment="1" applyProtection="1">
      <alignment horizontal="center" vertical="center" wrapText="1"/>
      <protection/>
    </xf>
    <xf numFmtId="4" fontId="8" fillId="0" borderId="59" xfId="202" applyNumberFormat="1" applyFont="1" applyBorder="1" applyAlignment="1" applyProtection="1">
      <alignment horizontal="center" vertical="center" wrapText="1"/>
      <protection/>
    </xf>
    <xf numFmtId="0" fontId="11" fillId="0" borderId="9" xfId="137" applyNumberFormat="1" applyFont="1" applyAlignment="1" applyProtection="1">
      <alignment horizontal="center" vertical="center" wrapText="1"/>
      <protection/>
    </xf>
    <xf numFmtId="0" fontId="11" fillId="0" borderId="9" xfId="137" applyNumberFormat="1" applyFont="1" applyAlignment="1">
      <alignment horizontal="center" vertical="center" wrapText="1"/>
      <protection/>
    </xf>
    <xf numFmtId="49" fontId="11" fillId="0" borderId="9" xfId="157" applyNumberFormat="1" applyFont="1" applyAlignment="1" applyProtection="1">
      <alignment horizontal="center" vertical="center" wrapText="1"/>
      <protection/>
    </xf>
    <xf numFmtId="49" fontId="11" fillId="0" borderId="9" xfId="157" applyNumberFormat="1" applyFont="1" applyAlignment="1">
      <alignment horizontal="center" vertical="center" wrapText="1"/>
      <protection/>
    </xf>
    <xf numFmtId="0" fontId="12" fillId="0" borderId="0" xfId="135" applyNumberFormat="1" applyFont="1" applyAlignment="1" applyProtection="1">
      <alignment horizontal="center" wrapText="1"/>
      <protection/>
    </xf>
    <xf numFmtId="0" fontId="13" fillId="0" borderId="0" xfId="131" applyNumberFormat="1" applyFont="1" applyAlignment="1" applyProtection="1">
      <alignment horizontal="right"/>
      <protection/>
    </xf>
    <xf numFmtId="0" fontId="13" fillId="0" borderId="0" xfId="132" applyNumberFormat="1" applyFont="1" applyAlignment="1" applyProtection="1">
      <alignment horizontal="right"/>
      <protection/>
    </xf>
    <xf numFmtId="0" fontId="13" fillId="0" borderId="0" xfId="162" applyNumberFormat="1" applyFont="1" applyBorder="1" applyAlignment="1" applyProtection="1">
      <alignment horizontal="right"/>
      <protection/>
    </xf>
    <xf numFmtId="0" fontId="13" fillId="0" borderId="0" xfId="163" applyNumberFormat="1" applyFont="1" applyBorder="1" applyAlignment="1" applyProtection="1">
      <alignment horizontal="right"/>
      <protection/>
    </xf>
    <xf numFmtId="0" fontId="8" fillId="0" borderId="9" xfId="137" applyNumberFormat="1" applyAlignment="1" applyProtection="1">
      <alignment horizontal="center" vertical="center" wrapText="1"/>
      <protection/>
    </xf>
    <xf numFmtId="0" fontId="8" fillId="0" borderId="9" xfId="137" applyNumberFormat="1" applyAlignment="1">
      <alignment horizontal="center" vertical="center" wrapText="1"/>
      <protection/>
    </xf>
    <xf numFmtId="49" fontId="8" fillId="0" borderId="9" xfId="157" applyNumberFormat="1" applyAlignment="1" applyProtection="1">
      <alignment horizontal="center" vertical="center" wrapText="1"/>
      <protection/>
    </xf>
    <xf numFmtId="49" fontId="8" fillId="0" borderId="9" xfId="157" applyNumberFormat="1" applyAlignment="1">
      <alignment horizontal="center" vertical="center" wrapText="1"/>
      <protection/>
    </xf>
    <xf numFmtId="49" fontId="8" fillId="0" borderId="29" xfId="157" applyNumberForma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wrapText="1"/>
      <protection/>
    </xf>
    <xf numFmtId="0" fontId="8" fillId="0" borderId="9" xfId="137" applyNumberFormat="1" applyProtection="1">
      <alignment horizontal="center" vertical="top" wrapText="1"/>
      <protection/>
    </xf>
    <xf numFmtId="0" fontId="8" fillId="0" borderId="9" xfId="137" applyNumberFormat="1">
      <alignment horizontal="center" vertical="top" wrapTex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A7" sqref="A7:D8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6.140625" style="25" customWidth="1"/>
    <col min="7" max="7" width="8.8515625" style="25" customWidth="1"/>
    <col min="8" max="8" width="12.421875" style="25" bestFit="1" customWidth="1"/>
    <col min="9" max="16384" width="8.8515625" style="25" customWidth="1"/>
  </cols>
  <sheetData>
    <row r="1" spans="3:4" ht="15">
      <c r="C1" s="96" t="s">
        <v>51</v>
      </c>
      <c r="D1" s="96"/>
    </row>
    <row r="2" spans="3:4" ht="15">
      <c r="C2" s="97" t="s">
        <v>52</v>
      </c>
      <c r="D2" s="97"/>
    </row>
    <row r="3" spans="3:4" ht="15">
      <c r="C3" s="98" t="s">
        <v>53</v>
      </c>
      <c r="D3" s="98"/>
    </row>
    <row r="4" spans="3:4" ht="15">
      <c r="C4" s="99" t="s">
        <v>103</v>
      </c>
      <c r="D4" s="99"/>
    </row>
    <row r="5" ht="14.25" customHeight="1"/>
    <row r="6" ht="14.25" hidden="1"/>
    <row r="7" spans="1:6" ht="12" customHeight="1">
      <c r="A7" s="95" t="s">
        <v>99</v>
      </c>
      <c r="B7" s="95"/>
      <c r="C7" s="95"/>
      <c r="D7" s="95"/>
      <c r="E7" s="15"/>
      <c r="F7" s="15"/>
    </row>
    <row r="8" spans="1:6" ht="21.75" customHeight="1">
      <c r="A8" s="95"/>
      <c r="B8" s="95"/>
      <c r="C8" s="95"/>
      <c r="D8" s="95"/>
      <c r="E8" s="26"/>
      <c r="F8" s="7"/>
    </row>
    <row r="9" spans="1:6" ht="12.75" customHeight="1">
      <c r="A9" s="91" t="s">
        <v>45</v>
      </c>
      <c r="B9" s="93" t="s">
        <v>34</v>
      </c>
      <c r="C9" s="93" t="s">
        <v>79</v>
      </c>
      <c r="D9" s="91" t="s">
        <v>48</v>
      </c>
      <c r="E9" s="6"/>
      <c r="F9" s="15"/>
    </row>
    <row r="10" spans="1:6" ht="12" customHeight="1">
      <c r="A10" s="92"/>
      <c r="B10" s="94"/>
      <c r="C10" s="94"/>
      <c r="D10" s="92"/>
      <c r="E10" s="29"/>
      <c r="F10" s="15"/>
    </row>
    <row r="11" spans="1:6" ht="14.25" customHeight="1">
      <c r="A11" s="92"/>
      <c r="B11" s="94"/>
      <c r="C11" s="94"/>
      <c r="D11" s="92"/>
      <c r="E11" s="29"/>
      <c r="F11" s="15"/>
    </row>
    <row r="12" spans="1:6" ht="14.25" customHeight="1" thickBot="1">
      <c r="A12" s="39">
        <v>1</v>
      </c>
      <c r="B12" s="40" t="s">
        <v>49</v>
      </c>
      <c r="C12" s="40" t="s">
        <v>50</v>
      </c>
      <c r="D12" s="40" t="s">
        <v>47</v>
      </c>
      <c r="E12" s="29"/>
      <c r="F12" s="15"/>
    </row>
    <row r="13" spans="1:6" ht="17.25" customHeight="1">
      <c r="A13" s="32" t="s">
        <v>40</v>
      </c>
      <c r="B13" s="35">
        <f>B15+B41</f>
        <v>15835130.18</v>
      </c>
      <c r="C13" s="35">
        <f>C15+C41</f>
        <v>11244573.67</v>
      </c>
      <c r="D13" s="35">
        <f>C13/B13*100</f>
        <v>71.01030141325937</v>
      </c>
      <c r="E13" s="29"/>
      <c r="F13" s="15"/>
    </row>
    <row r="14" spans="1:6" ht="15" customHeight="1">
      <c r="A14" s="31" t="s">
        <v>35</v>
      </c>
      <c r="B14" s="36"/>
      <c r="C14" s="36"/>
      <c r="D14" s="36"/>
      <c r="E14" s="29"/>
      <c r="F14" s="15"/>
    </row>
    <row r="15" spans="1:6" ht="14.25">
      <c r="A15" s="33" t="s">
        <v>44</v>
      </c>
      <c r="B15" s="37">
        <f>B16+B19+B24+B28+B31+B34+B36+B38</f>
        <v>6179900</v>
      </c>
      <c r="C15" s="37">
        <f>C16+C19+C24+C28+C31+C34+C36+C38+C40</f>
        <v>4044172.97</v>
      </c>
      <c r="D15" s="37">
        <f>C15/B15*100</f>
        <v>65.44075098302562</v>
      </c>
      <c r="E15" s="29"/>
      <c r="F15" s="15"/>
    </row>
    <row r="16" spans="1:6" ht="14.25">
      <c r="A16" s="33" t="s">
        <v>13</v>
      </c>
      <c r="B16" s="37">
        <f>B17</f>
        <v>2320000</v>
      </c>
      <c r="C16" s="37">
        <f>C17+C18</f>
        <v>1740656.04</v>
      </c>
      <c r="D16" s="37">
        <f>C16/B16*100</f>
        <v>75.0282775862069</v>
      </c>
      <c r="E16" s="29"/>
      <c r="F16" s="15"/>
    </row>
    <row r="17" spans="1:8" ht="56.25">
      <c r="A17" s="21" t="s">
        <v>43</v>
      </c>
      <c r="B17" s="38">
        <v>2320000</v>
      </c>
      <c r="C17" s="38">
        <v>1740556.04</v>
      </c>
      <c r="D17" s="37">
        <f aca="true" t="shared" si="0" ref="D17:D49">C17/B17*100</f>
        <v>75.02396724137931</v>
      </c>
      <c r="E17" s="29"/>
      <c r="F17" s="15"/>
      <c r="H17" s="34"/>
    </row>
    <row r="18" spans="1:6" ht="33.75">
      <c r="A18" s="21" t="s">
        <v>16</v>
      </c>
      <c r="B18" s="38" t="s">
        <v>14</v>
      </c>
      <c r="C18" s="38">
        <v>100</v>
      </c>
      <c r="D18" s="37" t="s">
        <v>14</v>
      </c>
      <c r="E18" s="29"/>
      <c r="F18" s="15"/>
    </row>
    <row r="19" spans="1:6" ht="22.5">
      <c r="A19" s="33" t="s">
        <v>33</v>
      </c>
      <c r="B19" s="37">
        <f>B20+B21+B22+B23</f>
        <v>1136400</v>
      </c>
      <c r="C19" s="37">
        <f>C20+C21+C22+C23</f>
        <v>671823.73</v>
      </c>
      <c r="D19" s="37">
        <f t="shared" si="0"/>
        <v>59.11859644491376</v>
      </c>
      <c r="E19" s="29"/>
      <c r="F19" s="15"/>
    </row>
    <row r="20" spans="1:6" ht="56.25">
      <c r="A20" s="21" t="s">
        <v>28</v>
      </c>
      <c r="B20" s="38">
        <v>359000</v>
      </c>
      <c r="C20" s="38">
        <v>292565.92</v>
      </c>
      <c r="D20" s="37">
        <f t="shared" si="0"/>
        <v>81.49468523676879</v>
      </c>
      <c r="E20" s="29"/>
      <c r="F20" s="15"/>
    </row>
    <row r="21" spans="1:6" ht="67.5">
      <c r="A21" s="21" t="s">
        <v>8</v>
      </c>
      <c r="B21" s="38">
        <v>6000</v>
      </c>
      <c r="C21" s="38">
        <v>2653.63</v>
      </c>
      <c r="D21" s="37">
        <f t="shared" si="0"/>
        <v>44.22716666666667</v>
      </c>
      <c r="E21" s="29"/>
      <c r="F21" s="15"/>
    </row>
    <row r="22" spans="1:6" ht="56.25">
      <c r="A22" s="21" t="s">
        <v>31</v>
      </c>
      <c r="B22" s="38">
        <v>770900</v>
      </c>
      <c r="C22" s="38">
        <v>442137.82</v>
      </c>
      <c r="D22" s="37">
        <f t="shared" si="0"/>
        <v>57.353459592683876</v>
      </c>
      <c r="E22" s="29"/>
      <c r="F22" s="15"/>
    </row>
    <row r="23" spans="1:6" ht="56.25">
      <c r="A23" s="21" t="s">
        <v>38</v>
      </c>
      <c r="B23" s="38">
        <v>500</v>
      </c>
      <c r="C23" s="38">
        <v>-65533.64</v>
      </c>
      <c r="D23" s="37">
        <f t="shared" si="0"/>
        <v>-13106.728000000001</v>
      </c>
      <c r="E23" s="29"/>
      <c r="F23" s="15"/>
    </row>
    <row r="24" spans="1:6" ht="22.5">
      <c r="A24" s="33" t="s">
        <v>37</v>
      </c>
      <c r="B24" s="37">
        <f>B25+B26+B27</f>
        <v>50000</v>
      </c>
      <c r="C24" s="37">
        <f>C25+C26+C27</f>
        <v>48633.5</v>
      </c>
      <c r="D24" s="37">
        <f t="shared" si="0"/>
        <v>97.26700000000001</v>
      </c>
      <c r="E24" s="29"/>
      <c r="F24" s="15"/>
    </row>
    <row r="25" spans="1:6" ht="45">
      <c r="A25" s="75" t="s">
        <v>87</v>
      </c>
      <c r="B25" s="76">
        <v>49000</v>
      </c>
      <c r="C25" s="76">
        <v>48633.5</v>
      </c>
      <c r="D25" s="37">
        <f t="shared" si="0"/>
        <v>99.25204081632653</v>
      </c>
      <c r="E25" s="29"/>
      <c r="F25" s="15"/>
    </row>
    <row r="26" spans="1:6" ht="45">
      <c r="A26" s="75" t="s">
        <v>88</v>
      </c>
      <c r="B26" s="76">
        <v>500</v>
      </c>
      <c r="C26" s="76">
        <v>0</v>
      </c>
      <c r="D26" s="37">
        <f t="shared" si="0"/>
        <v>0</v>
      </c>
      <c r="E26" s="29"/>
      <c r="F26" s="15"/>
    </row>
    <row r="27" spans="1:6" ht="33.75">
      <c r="A27" s="75" t="s">
        <v>89</v>
      </c>
      <c r="B27" s="76">
        <v>500</v>
      </c>
      <c r="C27" s="76">
        <v>0</v>
      </c>
      <c r="D27" s="37">
        <f t="shared" si="0"/>
        <v>0</v>
      </c>
      <c r="E27" s="29"/>
      <c r="F27" s="15"/>
    </row>
    <row r="28" spans="1:6" ht="14.25">
      <c r="A28" s="33" t="s">
        <v>25</v>
      </c>
      <c r="B28" s="37">
        <f>B29+B30</f>
        <v>41000</v>
      </c>
      <c r="C28" s="37">
        <f>C29+C30</f>
        <v>-3890.8599999999997</v>
      </c>
      <c r="D28" s="37">
        <f t="shared" si="0"/>
        <v>-9.48990243902439</v>
      </c>
      <c r="E28" s="29"/>
      <c r="F28" s="15"/>
    </row>
    <row r="29" spans="1:6" ht="33.75">
      <c r="A29" s="21" t="s">
        <v>0</v>
      </c>
      <c r="B29" s="38">
        <v>1000</v>
      </c>
      <c r="C29" s="38">
        <v>3.03</v>
      </c>
      <c r="D29" s="37">
        <f t="shared" si="0"/>
        <v>0.303</v>
      </c>
      <c r="E29" s="29"/>
      <c r="F29" s="15"/>
    </row>
    <row r="30" spans="1:6" ht="22.5">
      <c r="A30" s="21" t="s">
        <v>15</v>
      </c>
      <c r="B30" s="38">
        <v>40000</v>
      </c>
      <c r="C30" s="38">
        <v>-3893.89</v>
      </c>
      <c r="D30" s="37">
        <f t="shared" si="0"/>
        <v>-9.734725</v>
      </c>
      <c r="E30" s="29"/>
      <c r="F30" s="15"/>
    </row>
    <row r="31" spans="1:6" ht="67.5">
      <c r="A31" s="33" t="s">
        <v>9</v>
      </c>
      <c r="B31" s="37">
        <f>B32+B33</f>
        <v>2182500</v>
      </c>
      <c r="C31" s="37">
        <f>C32+C33</f>
        <v>1584256.37</v>
      </c>
      <c r="D31" s="37">
        <f t="shared" si="0"/>
        <v>72.58906620847652</v>
      </c>
      <c r="E31" s="29"/>
      <c r="F31" s="15"/>
    </row>
    <row r="32" spans="1:6" ht="56.25">
      <c r="A32" s="75" t="s">
        <v>7</v>
      </c>
      <c r="B32" s="76">
        <v>1417500</v>
      </c>
      <c r="C32" s="76">
        <v>1048916.57</v>
      </c>
      <c r="D32" s="76">
        <f t="shared" si="0"/>
        <v>73.99764162257496</v>
      </c>
      <c r="E32" s="29"/>
      <c r="F32" s="15"/>
    </row>
    <row r="33" spans="1:6" ht="56.25">
      <c r="A33" s="75" t="s">
        <v>2</v>
      </c>
      <c r="B33" s="76">
        <v>765000</v>
      </c>
      <c r="C33" s="76">
        <v>535339.8</v>
      </c>
      <c r="D33" s="76">
        <f t="shared" si="0"/>
        <v>69.97905882352941</v>
      </c>
      <c r="E33" s="29"/>
      <c r="F33" s="15"/>
    </row>
    <row r="34" spans="1:6" ht="22.5">
      <c r="A34" s="33" t="s">
        <v>39</v>
      </c>
      <c r="B34" s="37">
        <f>B35</f>
        <v>100000</v>
      </c>
      <c r="C34" s="37">
        <f>C35</f>
        <v>0</v>
      </c>
      <c r="D34" s="76">
        <f t="shared" si="0"/>
        <v>0</v>
      </c>
      <c r="E34" s="29"/>
      <c r="F34" s="15"/>
    </row>
    <row r="35" spans="1:6" ht="22.5">
      <c r="A35" s="21" t="s">
        <v>24</v>
      </c>
      <c r="B35" s="38">
        <v>100000</v>
      </c>
      <c r="C35" s="38">
        <v>0</v>
      </c>
      <c r="D35" s="76">
        <f t="shared" si="0"/>
        <v>0</v>
      </c>
      <c r="E35" s="29"/>
      <c r="F35" s="15"/>
    </row>
    <row r="36" spans="1:6" ht="22.5">
      <c r="A36" s="33" t="s">
        <v>90</v>
      </c>
      <c r="B36" s="37">
        <f>B37</f>
        <v>0</v>
      </c>
      <c r="C36" s="37">
        <f>C37</f>
        <v>2694.19</v>
      </c>
      <c r="D36" s="76" t="s">
        <v>14</v>
      </c>
      <c r="E36" s="29"/>
      <c r="F36" s="15"/>
    </row>
    <row r="37" spans="1:6" ht="33.75">
      <c r="A37" s="21" t="s">
        <v>91</v>
      </c>
      <c r="B37" s="38">
        <v>0</v>
      </c>
      <c r="C37" s="38">
        <v>2694.19</v>
      </c>
      <c r="D37" s="76" t="s">
        <v>14</v>
      </c>
      <c r="E37" s="29"/>
      <c r="F37" s="15"/>
    </row>
    <row r="38" spans="1:6" ht="14.25">
      <c r="A38" s="33" t="s">
        <v>19</v>
      </c>
      <c r="B38" s="37">
        <f>B39</f>
        <v>350000</v>
      </c>
      <c r="C38" s="37">
        <f>C39</f>
        <v>0</v>
      </c>
      <c r="D38" s="37">
        <f t="shared" si="0"/>
        <v>0</v>
      </c>
      <c r="E38" s="29"/>
      <c r="F38" s="15"/>
    </row>
    <row r="39" spans="1:6" ht="56.25">
      <c r="A39" s="21" t="s">
        <v>26</v>
      </c>
      <c r="B39" s="38">
        <v>350000</v>
      </c>
      <c r="C39" s="38">
        <v>0</v>
      </c>
      <c r="D39" s="37">
        <f t="shared" si="0"/>
        <v>0</v>
      </c>
      <c r="E39" s="29"/>
      <c r="F39" s="15"/>
    </row>
    <row r="40" spans="1:6" ht="14.25">
      <c r="A40" s="21" t="s">
        <v>77</v>
      </c>
      <c r="B40" s="38">
        <v>0</v>
      </c>
      <c r="C40" s="38">
        <v>0</v>
      </c>
      <c r="D40" s="37">
        <v>0</v>
      </c>
      <c r="E40" s="29"/>
      <c r="F40" s="15"/>
    </row>
    <row r="41" spans="1:6" ht="14.25">
      <c r="A41" s="33" t="s">
        <v>98</v>
      </c>
      <c r="B41" s="37">
        <f>B42+B52+B54</f>
        <v>9655230.18</v>
      </c>
      <c r="C41" s="37">
        <f>C42+C52+C54</f>
        <v>7200400.7</v>
      </c>
      <c r="D41" s="37">
        <f>C41/B41*100</f>
        <v>74.57513250088047</v>
      </c>
      <c r="E41" s="29"/>
      <c r="F41" s="15"/>
    </row>
    <row r="42" spans="1:6" ht="22.5">
      <c r="A42" s="33" t="s">
        <v>5</v>
      </c>
      <c r="B42" s="37">
        <f>B43+B44+B47+B50</f>
        <v>9549728.18</v>
      </c>
      <c r="C42" s="37">
        <f>C43+C44+C47+C50</f>
        <v>7094898.7</v>
      </c>
      <c r="D42" s="37">
        <f>C42/B42*100</f>
        <v>74.2942476086267</v>
      </c>
      <c r="E42" s="29"/>
      <c r="F42" s="15"/>
    </row>
    <row r="43" spans="1:6" ht="22.5">
      <c r="A43" s="21" t="s">
        <v>36</v>
      </c>
      <c r="B43" s="38">
        <v>7148000</v>
      </c>
      <c r="C43" s="38">
        <v>5718400</v>
      </c>
      <c r="D43" s="37">
        <f t="shared" si="0"/>
        <v>80</v>
      </c>
      <c r="E43" s="29"/>
      <c r="F43" s="15"/>
    </row>
    <row r="44" spans="1:6" ht="22.5">
      <c r="A44" s="33" t="s">
        <v>29</v>
      </c>
      <c r="B44" s="37">
        <f>B45+B46</f>
        <v>1952782.18</v>
      </c>
      <c r="C44" s="37">
        <f>C45+C46</f>
        <v>1015498.7</v>
      </c>
      <c r="D44" s="37">
        <f t="shared" si="0"/>
        <v>52.0026611467747</v>
      </c>
      <c r="E44" s="29"/>
      <c r="F44" s="15"/>
    </row>
    <row r="45" spans="1:6" ht="33.75">
      <c r="A45" s="21" t="s">
        <v>27</v>
      </c>
      <c r="B45" s="38">
        <v>0</v>
      </c>
      <c r="C45" s="38">
        <v>0</v>
      </c>
      <c r="D45" s="37" t="s">
        <v>14</v>
      </c>
      <c r="E45" s="29"/>
      <c r="F45" s="15"/>
    </row>
    <row r="46" spans="1:6" ht="14.25">
      <c r="A46" s="21" t="s">
        <v>22</v>
      </c>
      <c r="B46" s="38">
        <v>1952782.18</v>
      </c>
      <c r="C46" s="38">
        <v>1015498.7</v>
      </c>
      <c r="D46" s="37">
        <f t="shared" si="0"/>
        <v>52.0026611467747</v>
      </c>
      <c r="E46" s="29"/>
      <c r="F46" s="15"/>
    </row>
    <row r="47" spans="1:6" ht="22.5">
      <c r="A47" s="33" t="s">
        <v>32</v>
      </c>
      <c r="B47" s="37">
        <f>B48+B49</f>
        <v>189946</v>
      </c>
      <c r="C47" s="37">
        <f>C48+C49</f>
        <v>102000</v>
      </c>
      <c r="D47" s="37">
        <f t="shared" si="0"/>
        <v>53.69947248165268</v>
      </c>
      <c r="E47" s="29"/>
      <c r="F47" s="15"/>
    </row>
    <row r="48" spans="1:6" ht="33.75">
      <c r="A48" s="21" t="s">
        <v>23</v>
      </c>
      <c r="B48" s="38">
        <v>134100</v>
      </c>
      <c r="C48" s="38">
        <v>102000</v>
      </c>
      <c r="D48" s="37">
        <f t="shared" si="0"/>
        <v>76.0626398210291</v>
      </c>
      <c r="E48" s="29"/>
      <c r="F48" s="15"/>
    </row>
    <row r="49" spans="1:6" ht="14.25">
      <c r="A49" s="21" t="s">
        <v>6</v>
      </c>
      <c r="B49" s="38">
        <v>55846</v>
      </c>
      <c r="C49" s="38">
        <v>0</v>
      </c>
      <c r="D49" s="37">
        <f t="shared" si="0"/>
        <v>0</v>
      </c>
      <c r="E49" s="29"/>
      <c r="F49" s="15"/>
    </row>
    <row r="50" spans="1:6" ht="14.25">
      <c r="A50" s="33" t="s">
        <v>92</v>
      </c>
      <c r="B50" s="37">
        <f>B51+B56</f>
        <v>259000</v>
      </c>
      <c r="C50" s="37">
        <f>C51+C56</f>
        <v>259000</v>
      </c>
      <c r="D50" s="37">
        <f>C50/B50*100</f>
        <v>100</v>
      </c>
      <c r="E50" s="29"/>
      <c r="F50" s="15"/>
    </row>
    <row r="51" spans="1:6" ht="22.5">
      <c r="A51" s="21" t="s">
        <v>93</v>
      </c>
      <c r="B51" s="38">
        <v>259000</v>
      </c>
      <c r="C51" s="38">
        <v>259000</v>
      </c>
      <c r="D51" s="37">
        <f>C51/B51*100</f>
        <v>100</v>
      </c>
      <c r="E51" s="29"/>
      <c r="F51" s="15"/>
    </row>
    <row r="52" spans="1:6" ht="32.25" customHeight="1">
      <c r="A52" s="33" t="s">
        <v>94</v>
      </c>
      <c r="B52" s="37">
        <f>B53</f>
        <v>65076</v>
      </c>
      <c r="C52" s="37">
        <f>C53</f>
        <v>65076</v>
      </c>
      <c r="D52" s="37">
        <f>D53</f>
        <v>100</v>
      </c>
      <c r="E52" s="29"/>
      <c r="F52" s="15"/>
    </row>
    <row r="53" spans="1:6" ht="46.5" customHeight="1">
      <c r="A53" s="21" t="s">
        <v>95</v>
      </c>
      <c r="B53" s="38">
        <v>65076</v>
      </c>
      <c r="C53" s="38">
        <v>65076</v>
      </c>
      <c r="D53" s="37">
        <f>C53/B53*100</f>
        <v>100</v>
      </c>
      <c r="E53" s="29"/>
      <c r="F53" s="15"/>
    </row>
    <row r="54" spans="1:6" ht="14.25">
      <c r="A54" s="33" t="s">
        <v>96</v>
      </c>
      <c r="B54" s="37">
        <f>B55+B61</f>
        <v>40426</v>
      </c>
      <c r="C54" s="37">
        <f>C55+C61</f>
        <v>40426</v>
      </c>
      <c r="D54" s="37">
        <f>C54/B54*100</f>
        <v>100</v>
      </c>
      <c r="E54" s="29"/>
      <c r="F54" s="15"/>
    </row>
    <row r="55" spans="1:6" ht="33.75">
      <c r="A55" s="21" t="s">
        <v>97</v>
      </c>
      <c r="B55" s="38">
        <v>40426</v>
      </c>
      <c r="C55" s="38">
        <v>40426</v>
      </c>
      <c r="D55" s="37">
        <f>C55/B55*100</f>
        <v>100</v>
      </c>
      <c r="E55" s="29"/>
      <c r="F55" s="15"/>
    </row>
    <row r="56" spans="1:6" ht="15" customHeight="1">
      <c r="A56" s="5"/>
      <c r="B56" s="5"/>
      <c r="C56" s="5"/>
      <c r="D56" s="5"/>
      <c r="E56" s="5"/>
      <c r="F56" s="5"/>
    </row>
  </sheetData>
  <sheetProtection/>
  <mergeCells count="9">
    <mergeCell ref="A7:D8"/>
    <mergeCell ref="C1:D1"/>
    <mergeCell ref="C2:D2"/>
    <mergeCell ref="C3:D3"/>
    <mergeCell ref="C4:D4"/>
    <mergeCell ref="A9:A11"/>
    <mergeCell ref="B9:B11"/>
    <mergeCell ref="C9:C11"/>
    <mergeCell ref="D9:D11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5">
      <selection activeCell="F33" sqref="F33"/>
    </sheetView>
  </sheetViews>
  <sheetFormatPr defaultColWidth="8.8515625" defaultRowHeight="15"/>
  <cols>
    <col min="1" max="1" width="46.421875" style="25" customWidth="1"/>
    <col min="2" max="4" width="18.140625" style="25" customWidth="1"/>
    <col min="5" max="5" width="8.8515625" style="25" hidden="1" customWidth="1"/>
    <col min="6" max="6" width="33.8515625" style="25" customWidth="1"/>
    <col min="7" max="7" width="10.57421875" style="25" customWidth="1"/>
    <col min="8" max="8" width="12.7109375" style="25" customWidth="1"/>
    <col min="9" max="16384" width="8.8515625" style="25" customWidth="1"/>
  </cols>
  <sheetData>
    <row r="1" spans="1:6" ht="60" customHeight="1">
      <c r="A1" s="107" t="s">
        <v>100</v>
      </c>
      <c r="B1" s="107"/>
      <c r="C1" s="107"/>
      <c r="D1" s="107"/>
      <c r="E1" s="7"/>
      <c r="F1" s="7"/>
    </row>
    <row r="2" spans="1:6" ht="13.5" customHeight="1">
      <c r="A2" s="26"/>
      <c r="B2" s="26"/>
      <c r="C2" s="26"/>
      <c r="D2" s="26"/>
      <c r="E2" s="7"/>
      <c r="F2" s="7"/>
    </row>
    <row r="3" spans="1:6" ht="12" customHeight="1">
      <c r="A3" s="100" t="s">
        <v>45</v>
      </c>
      <c r="B3" s="102" t="s">
        <v>34</v>
      </c>
      <c r="C3" s="104" t="s">
        <v>78</v>
      </c>
      <c r="D3" s="100" t="s">
        <v>48</v>
      </c>
      <c r="E3" s="11"/>
      <c r="F3" s="7"/>
    </row>
    <row r="4" spans="1:6" ht="12" customHeight="1">
      <c r="A4" s="101"/>
      <c r="B4" s="103"/>
      <c r="C4" s="105"/>
      <c r="D4" s="101"/>
      <c r="E4" s="11"/>
      <c r="F4" s="7"/>
    </row>
    <row r="5" spans="1:6" ht="10.5" customHeight="1">
      <c r="A5" s="101"/>
      <c r="B5" s="103"/>
      <c r="C5" s="106"/>
      <c r="D5" s="101"/>
      <c r="E5" s="11"/>
      <c r="F5" s="7"/>
    </row>
    <row r="6" spans="1:6" ht="12" customHeight="1">
      <c r="A6" s="14">
        <v>1</v>
      </c>
      <c r="B6" s="43" t="s">
        <v>49</v>
      </c>
      <c r="C6" s="43" t="s">
        <v>50</v>
      </c>
      <c r="D6" s="43" t="s">
        <v>41</v>
      </c>
      <c r="E6" s="4" t="s">
        <v>11</v>
      </c>
      <c r="F6" s="22" t="s">
        <v>11</v>
      </c>
    </row>
    <row r="7" spans="1:6" ht="32.25" customHeight="1">
      <c r="A7" s="68" t="s">
        <v>54</v>
      </c>
      <c r="B7" s="44">
        <f>B8+B9+B10+B11+B12+B13</f>
        <v>6847598</v>
      </c>
      <c r="C7" s="44">
        <f>C8+C9+C10+C11+C12+C13</f>
        <v>5998272.43</v>
      </c>
      <c r="D7" s="45" t="s">
        <v>76</v>
      </c>
      <c r="E7" s="42"/>
      <c r="F7" s="22"/>
    </row>
    <row r="8" spans="1:6" ht="25.5">
      <c r="A8" s="46" t="s">
        <v>55</v>
      </c>
      <c r="B8" s="60">
        <v>1258400</v>
      </c>
      <c r="C8" s="61">
        <v>1243026.54</v>
      </c>
      <c r="D8" s="62">
        <f>C8/B8*100</f>
        <v>98.77833280356008</v>
      </c>
      <c r="E8" s="57"/>
      <c r="F8" s="41"/>
    </row>
    <row r="9" spans="1:6" ht="51">
      <c r="A9" s="46" t="s">
        <v>56</v>
      </c>
      <c r="B9" s="63">
        <v>3321072</v>
      </c>
      <c r="C9" s="64">
        <v>2693084.49</v>
      </c>
      <c r="D9" s="62">
        <f aca="true" t="shared" si="0" ref="D9:D37">C9/B9*100</f>
        <v>81.0908191692321</v>
      </c>
      <c r="E9" s="57"/>
      <c r="F9" s="41"/>
    </row>
    <row r="10" spans="1:6" ht="38.25">
      <c r="A10" s="46" t="s">
        <v>57</v>
      </c>
      <c r="B10" s="63">
        <v>72900</v>
      </c>
      <c r="C10" s="64">
        <v>72900</v>
      </c>
      <c r="D10" s="62">
        <f t="shared" si="0"/>
        <v>100</v>
      </c>
      <c r="E10" s="57"/>
      <c r="F10" s="24"/>
    </row>
    <row r="11" spans="1:6" ht="23.25" customHeight="1">
      <c r="A11" s="77" t="s">
        <v>80</v>
      </c>
      <c r="B11" s="63">
        <v>600790</v>
      </c>
      <c r="C11" s="64">
        <v>600790</v>
      </c>
      <c r="D11" s="62">
        <f t="shared" si="0"/>
        <v>100</v>
      </c>
      <c r="E11" s="57"/>
      <c r="F11" s="24"/>
    </row>
    <row r="12" spans="1:6" ht="25.5">
      <c r="A12" s="47" t="s">
        <v>58</v>
      </c>
      <c r="B12" s="65">
        <v>15000</v>
      </c>
      <c r="C12" s="64">
        <v>0</v>
      </c>
      <c r="D12" s="62">
        <f t="shared" si="0"/>
        <v>0</v>
      </c>
      <c r="E12" s="57"/>
      <c r="F12" s="24"/>
    </row>
    <row r="13" spans="1:6" ht="14.25">
      <c r="A13" s="48" t="s">
        <v>59</v>
      </c>
      <c r="B13" s="63">
        <v>1579436</v>
      </c>
      <c r="C13" s="64">
        <v>1388471.4</v>
      </c>
      <c r="D13" s="62">
        <f t="shared" si="0"/>
        <v>87.90931699670008</v>
      </c>
      <c r="E13" s="57"/>
      <c r="F13" s="24"/>
    </row>
    <row r="14" spans="1:6" ht="15.75">
      <c r="A14" s="49" t="s">
        <v>60</v>
      </c>
      <c r="B14" s="66">
        <f>B15</f>
        <v>134100</v>
      </c>
      <c r="C14" s="66">
        <f>C15</f>
        <v>102000</v>
      </c>
      <c r="D14" s="72">
        <f t="shared" si="0"/>
        <v>76.0626398210291</v>
      </c>
      <c r="E14" s="57"/>
      <c r="F14" s="24"/>
    </row>
    <row r="15" spans="1:6" ht="25.5">
      <c r="A15" s="47" t="s">
        <v>61</v>
      </c>
      <c r="B15" s="63">
        <v>134100</v>
      </c>
      <c r="C15" s="64">
        <v>102000</v>
      </c>
      <c r="D15" s="62">
        <f t="shared" si="0"/>
        <v>76.0626398210291</v>
      </c>
      <c r="E15" s="57"/>
      <c r="F15" s="24"/>
    </row>
    <row r="16" spans="1:6" ht="31.5">
      <c r="A16" s="50" t="s">
        <v>62</v>
      </c>
      <c r="B16" s="66">
        <f>B17+B18+B19</f>
        <v>175360</v>
      </c>
      <c r="C16" s="66">
        <f>C17+C18+C19</f>
        <v>152596.39</v>
      </c>
      <c r="D16" s="72">
        <f t="shared" si="0"/>
        <v>87.01892677919709</v>
      </c>
      <c r="E16" s="57"/>
      <c r="F16" s="41"/>
    </row>
    <row r="17" spans="1:6" ht="63.75">
      <c r="A17" s="78" t="s">
        <v>81</v>
      </c>
      <c r="B17" s="79">
        <v>83360</v>
      </c>
      <c r="C17" s="80">
        <v>61800</v>
      </c>
      <c r="D17" s="81">
        <f t="shared" si="0"/>
        <v>74.1362763915547</v>
      </c>
      <c r="E17" s="57"/>
      <c r="F17" s="41"/>
    </row>
    <row r="18" spans="1:6" ht="38.25">
      <c r="A18" s="78" t="s">
        <v>82</v>
      </c>
      <c r="B18" s="79">
        <v>91000</v>
      </c>
      <c r="C18" s="80">
        <v>90796.39</v>
      </c>
      <c r="D18" s="81">
        <f t="shared" si="0"/>
        <v>99.77625274725274</v>
      </c>
      <c r="E18" s="57"/>
      <c r="F18" s="41"/>
    </row>
    <row r="19" spans="1:6" ht="14.25">
      <c r="A19" s="78" t="s">
        <v>83</v>
      </c>
      <c r="B19" s="79">
        <v>1000</v>
      </c>
      <c r="C19" s="80"/>
      <c r="D19" s="81">
        <f t="shared" si="0"/>
        <v>0</v>
      </c>
      <c r="E19" s="57"/>
      <c r="F19" s="41"/>
    </row>
    <row r="20" spans="1:6" ht="15.75">
      <c r="A20" s="51" t="s">
        <v>63</v>
      </c>
      <c r="B20" s="66">
        <f>B21+B22+B23+B24</f>
        <v>2643140.3</v>
      </c>
      <c r="C20" s="66">
        <f>C21+C22+C23+C24</f>
        <v>247794.39</v>
      </c>
      <c r="D20" s="72">
        <f t="shared" si="0"/>
        <v>9.374999503431582</v>
      </c>
      <c r="E20" s="57"/>
      <c r="F20" s="24"/>
    </row>
    <row r="21" spans="1:6" ht="14.25">
      <c r="A21" s="52" t="s">
        <v>64</v>
      </c>
      <c r="B21" s="63">
        <v>51846</v>
      </c>
      <c r="C21" s="64">
        <v>0</v>
      </c>
      <c r="D21" s="62">
        <v>0</v>
      </c>
      <c r="E21" s="57"/>
      <c r="F21" s="41"/>
    </row>
    <row r="22" spans="1:6" ht="14.25">
      <c r="A22" s="53" t="s">
        <v>65</v>
      </c>
      <c r="B22" s="63">
        <v>2527030.13</v>
      </c>
      <c r="C22" s="64">
        <v>197794.39</v>
      </c>
      <c r="D22" s="62">
        <f t="shared" si="0"/>
        <v>7.82714806807626</v>
      </c>
      <c r="E22" s="57"/>
      <c r="F22" s="41"/>
    </row>
    <row r="23" spans="1:6" ht="14.25">
      <c r="A23" s="54" t="s">
        <v>66</v>
      </c>
      <c r="B23" s="63">
        <v>14264.17</v>
      </c>
      <c r="C23" s="64">
        <v>0</v>
      </c>
      <c r="D23" s="62">
        <f t="shared" si="0"/>
        <v>0</v>
      </c>
      <c r="E23" s="57"/>
      <c r="F23" s="24"/>
    </row>
    <row r="24" spans="1:6" ht="15.75" customHeight="1">
      <c r="A24" s="54" t="s">
        <v>67</v>
      </c>
      <c r="B24" s="63">
        <v>50000</v>
      </c>
      <c r="C24" s="64">
        <v>50000</v>
      </c>
      <c r="D24" s="62">
        <f t="shared" si="0"/>
        <v>100</v>
      </c>
      <c r="E24" s="57"/>
      <c r="F24" s="24"/>
    </row>
    <row r="25" spans="1:6" ht="15.75">
      <c r="A25" s="51" t="s">
        <v>68</v>
      </c>
      <c r="B25" s="66">
        <f>B26+B27+B28</f>
        <v>4173671.71</v>
      </c>
      <c r="C25" s="66">
        <f>C26+C27+C28</f>
        <v>2186432.7</v>
      </c>
      <c r="D25" s="72">
        <f t="shared" si="0"/>
        <v>52.38631238679767</v>
      </c>
      <c r="E25" s="57"/>
      <c r="F25" s="41"/>
    </row>
    <row r="26" spans="1:6" ht="14.25">
      <c r="A26" s="53" t="s">
        <v>69</v>
      </c>
      <c r="B26" s="63">
        <v>3049811.71</v>
      </c>
      <c r="C26" s="64">
        <v>1616278.3</v>
      </c>
      <c r="D26" s="62">
        <f t="shared" si="0"/>
        <v>52.996002825367874</v>
      </c>
      <c r="E26" s="57"/>
      <c r="F26" s="41"/>
    </row>
    <row r="27" spans="1:6" ht="14.25">
      <c r="A27" s="53" t="s">
        <v>70</v>
      </c>
      <c r="B27" s="63">
        <v>275000</v>
      </c>
      <c r="C27" s="64">
        <v>254788.65</v>
      </c>
      <c r="D27" s="62">
        <f t="shared" si="0"/>
        <v>92.65041818181818</v>
      </c>
      <c r="E27" s="57"/>
      <c r="F27" s="41"/>
    </row>
    <row r="28" spans="1:6" ht="14.25">
      <c r="A28" s="53" t="s">
        <v>71</v>
      </c>
      <c r="B28" s="63">
        <v>848860</v>
      </c>
      <c r="C28" s="64">
        <v>315365.75</v>
      </c>
      <c r="D28" s="62">
        <f t="shared" si="0"/>
        <v>37.151679900101314</v>
      </c>
      <c r="E28" s="57"/>
      <c r="F28" s="41"/>
    </row>
    <row r="29" spans="1:6" ht="15.75">
      <c r="A29" s="51" t="s">
        <v>72</v>
      </c>
      <c r="B29" s="66">
        <v>1000</v>
      </c>
      <c r="C29" s="67">
        <v>0</v>
      </c>
      <c r="D29" s="72">
        <v>0</v>
      </c>
      <c r="E29" s="57"/>
      <c r="F29" s="24"/>
    </row>
    <row r="30" spans="1:6" ht="15.75">
      <c r="A30" s="51" t="s">
        <v>73</v>
      </c>
      <c r="B30" s="66">
        <v>2802518.42</v>
      </c>
      <c r="C30" s="67">
        <v>1603722.89</v>
      </c>
      <c r="D30" s="72">
        <f t="shared" si="0"/>
        <v>57.224347877792006</v>
      </c>
      <c r="E30" s="57"/>
      <c r="F30" s="41"/>
    </row>
    <row r="31" spans="1:6" ht="15.75">
      <c r="A31" s="51" t="s">
        <v>74</v>
      </c>
      <c r="B31" s="66">
        <f>B32</f>
        <v>60595.32</v>
      </c>
      <c r="C31" s="66">
        <f>C32</f>
        <v>45446.49</v>
      </c>
      <c r="D31" s="72">
        <f t="shared" si="0"/>
        <v>75</v>
      </c>
      <c r="E31" s="57"/>
      <c r="F31" s="24"/>
    </row>
    <row r="32" spans="1:6" ht="14.25">
      <c r="A32" s="55" t="s">
        <v>42</v>
      </c>
      <c r="B32" s="69">
        <v>60595.32</v>
      </c>
      <c r="C32" s="70">
        <v>45446.49</v>
      </c>
      <c r="D32" s="62">
        <f t="shared" si="0"/>
        <v>75</v>
      </c>
      <c r="E32" s="57"/>
      <c r="F32" s="24"/>
    </row>
    <row r="33" spans="1:6" ht="15.75">
      <c r="A33" s="51" t="s">
        <v>84</v>
      </c>
      <c r="B33" s="82">
        <f>B34</f>
        <v>15000</v>
      </c>
      <c r="C33" s="82">
        <f>C34</f>
        <v>0</v>
      </c>
      <c r="D33" s="83">
        <f t="shared" si="0"/>
        <v>0</v>
      </c>
      <c r="E33" s="57"/>
      <c r="F33" s="24"/>
    </row>
    <row r="34" spans="1:6" ht="14.25">
      <c r="A34" s="53" t="s">
        <v>85</v>
      </c>
      <c r="B34" s="84">
        <v>15000</v>
      </c>
      <c r="C34" s="84">
        <v>0</v>
      </c>
      <c r="D34" s="83">
        <f t="shared" si="0"/>
        <v>0</v>
      </c>
      <c r="E34" s="57"/>
      <c r="F34" s="24"/>
    </row>
    <row r="35" spans="1:6" ht="14.25">
      <c r="A35" s="86"/>
      <c r="B35" s="87">
        <f>B36</f>
        <v>500</v>
      </c>
      <c r="C35" s="88">
        <f>C36</f>
        <v>0</v>
      </c>
      <c r="D35" s="89">
        <f t="shared" si="0"/>
        <v>0</v>
      </c>
      <c r="E35" s="57"/>
      <c r="F35" s="24"/>
    </row>
    <row r="36" spans="1:6" ht="25.5">
      <c r="A36" s="53" t="s">
        <v>101</v>
      </c>
      <c r="B36" s="85">
        <v>500</v>
      </c>
      <c r="C36" s="84">
        <v>0</v>
      </c>
      <c r="D36" s="90">
        <f t="shared" si="0"/>
        <v>0</v>
      </c>
      <c r="E36" s="57"/>
      <c r="F36" s="24"/>
    </row>
    <row r="37" spans="1:6" ht="24" customHeight="1">
      <c r="A37" s="56" t="s">
        <v>75</v>
      </c>
      <c r="B37" s="71">
        <f>B7+B14+B16+B20+B25+B29+B30+B31+B33+B35</f>
        <v>16853483.75</v>
      </c>
      <c r="C37" s="71">
        <f>C7+C14+C16+C20+C25+C29+C30+C31+C33+C35</f>
        <v>10336265.290000001</v>
      </c>
      <c r="D37" s="72">
        <f t="shared" si="0"/>
        <v>61.33014066008757</v>
      </c>
      <c r="E37" s="58"/>
      <c r="F37" s="15"/>
    </row>
    <row r="38" spans="1:6" ht="15" customHeight="1">
      <c r="A38" s="19"/>
      <c r="B38" s="59"/>
      <c r="C38" s="59"/>
      <c r="D38" s="59"/>
      <c r="E38" s="5"/>
      <c r="F38" s="5"/>
    </row>
  </sheetData>
  <sheetProtection/>
  <mergeCells count="5">
    <mergeCell ref="A1:D1"/>
    <mergeCell ref="D3:D5"/>
    <mergeCell ref="A3:A5"/>
    <mergeCell ref="B3:B5"/>
    <mergeCell ref="C3:C5"/>
  </mergeCells>
  <printOptions/>
  <pageMargins left="0.3937007874015748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46.421875" style="25" customWidth="1"/>
    <col min="2" max="3" width="18.140625" style="25" customWidth="1"/>
    <col min="4" max="16384" width="8.8515625" style="25" customWidth="1"/>
  </cols>
  <sheetData>
    <row r="1" spans="1:3" ht="15" customHeight="1">
      <c r="A1" s="8"/>
      <c r="B1" s="20" t="s">
        <v>11</v>
      </c>
      <c r="C1" s="16" t="s">
        <v>11</v>
      </c>
    </row>
    <row r="2" spans="1:3" ht="42.75" customHeight="1">
      <c r="A2" s="108" t="s">
        <v>102</v>
      </c>
      <c r="B2" s="108"/>
      <c r="C2" s="108"/>
    </row>
    <row r="3" spans="1:3" ht="12" customHeight="1">
      <c r="A3" s="13"/>
      <c r="B3" s="9" t="s">
        <v>11</v>
      </c>
      <c r="C3" s="28" t="s">
        <v>11</v>
      </c>
    </row>
    <row r="4" spans="1:3" ht="13.5" customHeight="1">
      <c r="A4" s="109" t="s">
        <v>45</v>
      </c>
      <c r="B4" s="109" t="s">
        <v>34</v>
      </c>
      <c r="C4" s="109" t="s">
        <v>21</v>
      </c>
    </row>
    <row r="5" spans="1:3" ht="12" customHeight="1">
      <c r="A5" s="110"/>
      <c r="B5" s="110"/>
      <c r="C5" s="110"/>
    </row>
    <row r="6" spans="1:3" ht="12" customHeight="1">
      <c r="A6" s="110"/>
      <c r="B6" s="110"/>
      <c r="C6" s="110"/>
    </row>
    <row r="7" spans="1:3" ht="11.25" customHeight="1">
      <c r="A7" s="110"/>
      <c r="B7" s="110"/>
      <c r="C7" s="110"/>
    </row>
    <row r="8" spans="1:3" ht="10.5" customHeight="1">
      <c r="A8" s="110"/>
      <c r="B8" s="110"/>
      <c r="C8" s="110"/>
    </row>
    <row r="9" spans="1:3" ht="12" customHeight="1" thickBot="1">
      <c r="A9" s="14">
        <v>1</v>
      </c>
      <c r="B9" s="2" t="s">
        <v>47</v>
      </c>
      <c r="C9" s="2" t="s">
        <v>4</v>
      </c>
    </row>
    <row r="10" spans="1:3" ht="24" customHeight="1">
      <c r="A10" s="73" t="s">
        <v>86</v>
      </c>
      <c r="B10" s="74">
        <f>B15+B19</f>
        <v>1018353.5700000003</v>
      </c>
      <c r="C10" s="74">
        <f>C15+C19</f>
        <v>-908308.379999999</v>
      </c>
    </row>
    <row r="11" spans="1:3" ht="12" customHeight="1">
      <c r="A11" s="30" t="s">
        <v>35</v>
      </c>
      <c r="B11" s="18"/>
      <c r="C11" s="18"/>
    </row>
    <row r="12" spans="1:3" ht="18" customHeight="1">
      <c r="A12" s="12" t="s">
        <v>1</v>
      </c>
      <c r="B12" s="1" t="s">
        <v>14</v>
      </c>
      <c r="C12" s="1" t="s">
        <v>14</v>
      </c>
    </row>
    <row r="13" spans="1:3" ht="12" customHeight="1">
      <c r="A13" s="17" t="s">
        <v>46</v>
      </c>
      <c r="B13" s="18"/>
      <c r="C13" s="18"/>
    </row>
    <row r="14" spans="1:3" ht="22.5">
      <c r="A14" s="10" t="s">
        <v>30</v>
      </c>
      <c r="B14" s="1" t="s">
        <v>14</v>
      </c>
      <c r="C14" s="1" t="s">
        <v>14</v>
      </c>
    </row>
    <row r="15" spans="1:3" ht="33.75">
      <c r="A15" s="10" t="s">
        <v>12</v>
      </c>
      <c r="B15" s="1">
        <v>400000</v>
      </c>
      <c r="C15" s="1">
        <v>0</v>
      </c>
    </row>
    <row r="16" spans="1:3" ht="33.75">
      <c r="A16" s="10" t="s">
        <v>18</v>
      </c>
      <c r="B16" s="1">
        <v>0</v>
      </c>
      <c r="C16" s="1">
        <v>0</v>
      </c>
    </row>
    <row r="17" spans="1:3" ht="13.5" customHeight="1">
      <c r="A17" s="27" t="s">
        <v>3</v>
      </c>
      <c r="B17" s="1" t="s">
        <v>14</v>
      </c>
      <c r="C17" s="1" t="s">
        <v>14</v>
      </c>
    </row>
    <row r="18" spans="1:3" ht="12.75" customHeight="1">
      <c r="A18" s="3" t="s">
        <v>46</v>
      </c>
      <c r="B18" s="18"/>
      <c r="C18" s="18"/>
    </row>
    <row r="19" spans="1:3" ht="13.5" customHeight="1">
      <c r="A19" s="27" t="s">
        <v>20</v>
      </c>
      <c r="B19" s="1">
        <f>B21+B20</f>
        <v>618353.5700000003</v>
      </c>
      <c r="C19" s="1">
        <f>C21+C20</f>
        <v>-908308.379999999</v>
      </c>
    </row>
    <row r="20" spans="1:3" ht="13.5" customHeight="1">
      <c r="A20" s="27" t="s">
        <v>17</v>
      </c>
      <c r="B20" s="1">
        <f>-Доходы!B13-B15</f>
        <v>-16235130.18</v>
      </c>
      <c r="C20" s="1">
        <f>-Доходы!C13</f>
        <v>-11244573.67</v>
      </c>
    </row>
    <row r="21" spans="1:3" ht="13.5" customHeight="1">
      <c r="A21" s="27" t="s">
        <v>10</v>
      </c>
      <c r="B21" s="1">
        <f>Расходы!B37</f>
        <v>16853483.75</v>
      </c>
      <c r="C21" s="1">
        <f>Расходы!C37</f>
        <v>10336265.290000001</v>
      </c>
    </row>
    <row r="22" spans="1:3" ht="12.75" customHeight="1">
      <c r="A22" s="23"/>
      <c r="B22" s="23"/>
      <c r="C22" s="23"/>
    </row>
  </sheetData>
  <sheetProtection/>
  <mergeCells count="4">
    <mergeCell ref="A2:C2"/>
    <mergeCell ref="A4:A8"/>
    <mergeCell ref="B4:B8"/>
    <mergeCell ref="C4:C8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Tanya</cp:lastModifiedBy>
  <cp:lastPrinted>2018-10-30T12:55:04Z</cp:lastPrinted>
  <dcterms:created xsi:type="dcterms:W3CDTF">2016-11-15T20:12:28Z</dcterms:created>
  <dcterms:modified xsi:type="dcterms:W3CDTF">2018-10-30T12:55:15Z</dcterms:modified>
  <cp:category/>
  <cp:version/>
  <cp:contentType/>
  <cp:contentStatus/>
</cp:coreProperties>
</file>